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Internet_Webshop_2017\Design_Donwload_Bereich\Download\Mehrwert\"/>
    </mc:Choice>
  </mc:AlternateContent>
  <xr:revisionPtr revIDLastSave="0" documentId="13_ncr:1_{88BA90BB-D891-4D18-9EA7-05F3DB2BC1E1}" xr6:coauthVersionLast="47" xr6:coauthVersionMax="47" xr10:uidLastSave="{00000000-0000-0000-0000-000000000000}"/>
  <bookViews>
    <workbookView xWindow="-21375" yWindow="3243" windowWidth="18032" windowHeight="10518" xr2:uid="{6A188E02-13CE-47DC-BCA4-A1BDB088EEDC}"/>
  </bookViews>
  <sheets>
    <sheet name="Tabelle1" sheetId="1" r:id="rId1"/>
  </sheets>
  <definedNames>
    <definedName name="_xlnm.Print_Titles" localSheetId="0">Tabelle1!$1:$1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9" i="1" l="1"/>
  <c r="A14" i="1"/>
  <c r="A7" i="1"/>
  <c r="A12" i="1" l="1"/>
  <c r="B12" i="1"/>
  <c r="C12" i="1"/>
  <c r="D12" i="1"/>
  <c r="E12" i="1"/>
  <c r="A17" i="1"/>
  <c r="B17" i="1"/>
  <c r="C17" i="1"/>
  <c r="D17" i="1"/>
  <c r="E17" i="1"/>
  <c r="A15" i="1"/>
  <c r="B15" i="1"/>
  <c r="C15" i="1"/>
  <c r="D15" i="1"/>
  <c r="E15" i="1"/>
  <c r="A3" i="1"/>
  <c r="C3" i="1"/>
  <c r="D3" i="1"/>
  <c r="E3" i="1"/>
  <c r="A11" i="1"/>
  <c r="B11" i="1"/>
  <c r="C11" i="1"/>
  <c r="D11" i="1"/>
  <c r="E11" i="1"/>
  <c r="C14" i="1"/>
  <c r="D14" i="1"/>
  <c r="E14" i="1"/>
  <c r="C7" i="1"/>
  <c r="D7" i="1"/>
  <c r="E7" i="1"/>
  <c r="A2" i="1"/>
  <c r="C2" i="1"/>
  <c r="D2" i="1"/>
  <c r="E2" i="1"/>
  <c r="A21" i="1"/>
  <c r="C21" i="1"/>
  <c r="D21" i="1"/>
  <c r="E21" i="1"/>
  <c r="A16" i="1"/>
  <c r="B16" i="1"/>
  <c r="C16" i="1"/>
  <c r="D16" i="1"/>
  <c r="E16" i="1"/>
  <c r="A5" i="1"/>
  <c r="B5" i="1"/>
  <c r="C5" i="1"/>
  <c r="D5" i="1"/>
  <c r="E5" i="1"/>
  <c r="A20" i="1"/>
  <c r="C20" i="1"/>
  <c r="D20" i="1"/>
  <c r="E20" i="1"/>
  <c r="A9" i="1"/>
  <c r="C9" i="1"/>
  <c r="D9" i="1"/>
  <c r="E9" i="1"/>
  <c r="A8" i="1"/>
  <c r="C8" i="1"/>
  <c r="D8" i="1"/>
  <c r="E8" i="1"/>
  <c r="A10" i="1"/>
  <c r="B10" i="1"/>
  <c r="D10" i="1"/>
  <c r="E10" i="1"/>
  <c r="C19" i="1"/>
  <c r="D19" i="1"/>
  <c r="E19" i="1"/>
  <c r="A18" i="1"/>
  <c r="C18" i="1"/>
  <c r="D18" i="1"/>
  <c r="E18" i="1"/>
  <c r="A4" i="1"/>
  <c r="C4" i="1"/>
  <c r="D4" i="1"/>
  <c r="E4" i="1"/>
  <c r="A13" i="1"/>
  <c r="C13" i="1"/>
  <c r="D13" i="1"/>
  <c r="E13" i="1"/>
  <c r="A6" i="1"/>
  <c r="C6" i="1"/>
  <c r="D6" i="1"/>
  <c r="E6" i="1"/>
  <c r="A22" i="1"/>
  <c r="B22" i="1"/>
  <c r="C22" i="1"/>
  <c r="D22" i="1"/>
  <c r="E22" i="1"/>
</calcChain>
</file>

<file path=xl/sharedStrings.xml><?xml version="1.0" encoding="utf-8"?>
<sst xmlns="http://schemas.openxmlformats.org/spreadsheetml/2006/main" count="26" uniqueCount="26">
  <si>
    <t>022/719 12 00</t>
  </si>
  <si>
    <t>026/670 21 21</t>
  </si>
  <si>
    <t>041/747 40 00</t>
  </si>
  <si>
    <t>041/497 39 08</t>
  </si>
  <si>
    <t>041/874 81 00</t>
  </si>
  <si>
    <t>052/233 34 90</t>
  </si>
  <si>
    <t>055/612 27 12</t>
  </si>
  <si>
    <t>044/727 97 00</t>
  </si>
  <si>
    <t>055/451 06 20</t>
  </si>
  <si>
    <t>055/450 25 25</t>
  </si>
  <si>
    <t>061/631 35 60</t>
  </si>
  <si>
    <t>062/919 93 93</t>
  </si>
  <si>
    <t>056/443 17 73</t>
  </si>
  <si>
    <t>041/618 83 83</t>
  </si>
  <si>
    <t>091/995 10 75</t>
  </si>
  <si>
    <t>081/330 41 45</t>
  </si>
  <si>
    <t>044/920 57 77</t>
  </si>
  <si>
    <t>044/821 57 77</t>
  </si>
  <si>
    <t>041/970 44 30</t>
  </si>
  <si>
    <t>079/742 56 73</t>
  </si>
  <si>
    <t>044/731 44 10</t>
  </si>
  <si>
    <t>Rue</t>
  </si>
  <si>
    <t>Zip</t>
  </si>
  <si>
    <t>Lieu</t>
  </si>
  <si>
    <t>Numéro téléphone</t>
  </si>
  <si>
    <t>Société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</si>
</sst>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304DD-7F22-4264-AB61-6EEF00A89DF4}">
  <dimension ref="A1:F23"/>
  <sheetViews>
    <sheetView tabSelected="1" workbookViewId="0">
      <selection activeCell="A3" sqref="A3:XFD3"/>
    </sheetView>
  </sheetViews>
  <sheetFormatPr baseColWidth="10" defaultColWidth="11.44140625" defaultRowHeight="15.65" x14ac:dyDescent="0.3"/>
  <cols>
    <col min="1" max="1" width="28.33203125" style="1" bestFit="1" customWidth="1"/>
    <col min="2" max="2" width="28.6640625" style="1" customWidth="1"/>
    <col min="3" max="3" width="29.5546875" style="1" bestFit="1" customWidth="1"/>
    <col min="4" max="4" width="5.5546875" style="5" bestFit="1" customWidth="1"/>
    <col min="5" max="5" width="16.6640625" style="1" customWidth="1"/>
    <col min="6" max="6" width="19.6640625" style="2" bestFit="1" customWidth="1"/>
    <col min="7" max="16384" width="11.44140625" style="1"/>
  </cols>
  <sheetData>
    <row r="1" spans="1:6" x14ac:dyDescent="0.3">
      <c r="A1" s="7" t="s">
        <v>25</v>
      </c>
      <c r="B1" s="7"/>
      <c r="C1" s="7" t="s">
        <v>21</v>
      </c>
      <c r="D1" s="8" t="s">
        <v>22</v>
      </c>
      <c r="E1" s="7" t="s">
        <v>23</v>
      </c>
      <c r="F1" s="9" t="s">
        <v>24</v>
      </c>
    </row>
    <row r="2" spans="1:6" x14ac:dyDescent="0.3">
      <c r="A2" s="1" t="str">
        <f>"Hydrosystem SA"</f>
        <v>Hydrosystem SA</v>
      </c>
      <c r="C2" s="1" t="str">
        <f>"8, Rue de la Bergère"</f>
        <v>8, Rue de la Bergère</v>
      </c>
      <c r="D2" s="5" t="str">
        <f>"1217"</f>
        <v>1217</v>
      </c>
      <c r="E2" s="1" t="str">
        <f>"Meyrin 1"</f>
        <v>Meyrin 1</v>
      </c>
      <c r="F2" s="2" t="s">
        <v>0</v>
      </c>
    </row>
    <row r="3" spans="1:6" x14ac:dyDescent="0.3">
      <c r="A3" s="1" t="str">
        <f>"Garage Touring SA"</f>
        <v>Garage Touring SA</v>
      </c>
      <c r="C3" s="1" t="str">
        <f>"Löwenberg 2"</f>
        <v>Löwenberg 2</v>
      </c>
      <c r="D3" s="5" t="str">
        <f>"3280"</f>
        <v>3280</v>
      </c>
      <c r="E3" s="1" t="str">
        <f>"Murten"</f>
        <v>Murten</v>
      </c>
      <c r="F3" s="2" t="s">
        <v>1</v>
      </c>
    </row>
    <row r="4" spans="1:6" x14ac:dyDescent="0.3">
      <c r="A4" s="1" t="str">
        <f>"Tecalto AG"</f>
        <v>Tecalto AG</v>
      </c>
      <c r="C4" s="1" t="str">
        <f>"Binningerstr. 2"</f>
        <v>Binningerstr. 2</v>
      </c>
      <c r="D4" s="5" t="str">
        <f>"4142"</f>
        <v>4142</v>
      </c>
      <c r="E4" s="1" t="str">
        <f>"Münchenstein"</f>
        <v>Münchenstein</v>
      </c>
      <c r="F4" s="2" t="s">
        <v>10</v>
      </c>
    </row>
    <row r="5" spans="1:6" x14ac:dyDescent="0.3">
      <c r="A5" s="1" t="str">
        <f>"Nencki AG"</f>
        <v>Nencki AG</v>
      </c>
      <c r="B5" s="1" t="str">
        <f>"Anlagen- und Fahrzeugbau"</f>
        <v>Anlagen- und Fahrzeugbau</v>
      </c>
      <c r="C5" s="1" t="str">
        <f>"Aarwangenstr. 90"</f>
        <v>Aarwangenstr. 90</v>
      </c>
      <c r="D5" s="5" t="str">
        <f>"4901"</f>
        <v>4901</v>
      </c>
      <c r="E5" s="1" t="str">
        <f>"Langenthal"</f>
        <v>Langenthal</v>
      </c>
      <c r="F5" s="2" t="s">
        <v>11</v>
      </c>
    </row>
    <row r="6" spans="1:6" x14ac:dyDescent="0.3">
      <c r="A6" s="1" t="str">
        <f>"Wernli Landtechnik GmbH"</f>
        <v>Wernli Landtechnik GmbH</v>
      </c>
      <c r="C6" s="1" t="str">
        <f>"Mühle 250"</f>
        <v>Mühle 250</v>
      </c>
      <c r="D6" s="5" t="str">
        <f>"5112"</f>
        <v>5112</v>
      </c>
      <c r="E6" s="1" t="str">
        <f>"Thalheim AG"</f>
        <v>Thalheim AG</v>
      </c>
      <c r="F6" s="2" t="s">
        <v>12</v>
      </c>
    </row>
    <row r="7" spans="1:6" x14ac:dyDescent="0.3">
      <c r="A7" s="1" t="str">
        <f>"Hawe-Hydratec AG"</f>
        <v>Hawe-Hydratec AG</v>
      </c>
      <c r="C7" s="1" t="str">
        <f>"Dorfstr. 37"</f>
        <v>Dorfstr. 37</v>
      </c>
      <c r="D7" s="5" t="str">
        <f>"6035"</f>
        <v>6035</v>
      </c>
      <c r="E7" s="1" t="str">
        <f>"Perlen"</f>
        <v>Perlen</v>
      </c>
      <c r="F7" s="2" t="s">
        <v>2</v>
      </c>
    </row>
    <row r="8" spans="1:6" x14ac:dyDescent="0.3">
      <c r="A8" s="1" t="str">
        <f>"Romatech-Swital AG"</f>
        <v>Romatech-Swital AG</v>
      </c>
      <c r="C8" s="1" t="str">
        <f>"Lochmühle 2"</f>
        <v>Lochmühle 2</v>
      </c>
      <c r="D8" s="5" t="str">
        <f>"6102"</f>
        <v>6102</v>
      </c>
      <c r="E8" s="1" t="str">
        <f>"Malters"</f>
        <v>Malters</v>
      </c>
      <c r="F8" s="2" t="s">
        <v>3</v>
      </c>
    </row>
    <row r="9" spans="1:6" x14ac:dyDescent="0.3">
      <c r="A9" s="1" t="str">
        <f>"Reparaturdienst Birrer GmbH"</f>
        <v>Reparaturdienst Birrer GmbH</v>
      </c>
      <c r="C9" s="1" t="str">
        <f>"Menznauerstrasse 58"</f>
        <v>Menznauerstrasse 58</v>
      </c>
      <c r="D9" s="5" t="str">
        <f>"6126"</f>
        <v>6126</v>
      </c>
      <c r="E9" s="1" t="str">
        <f>"Daiwil LU"</f>
        <v>Daiwil LU</v>
      </c>
      <c r="F9" s="2" t="s">
        <v>18</v>
      </c>
    </row>
    <row r="10" spans="1:6" x14ac:dyDescent="0.3">
      <c r="A10" s="1" t="str">
        <f>"Schallberger Leo AG"</f>
        <v>Schallberger Leo AG</v>
      </c>
      <c r="B10" s="1" t="str">
        <f>"Landmaschinen"</f>
        <v>Landmaschinen</v>
      </c>
      <c r="D10" s="5" t="str">
        <f>"6371"</f>
        <v>6371</v>
      </c>
      <c r="E10" s="1" t="str">
        <f>"Oberdorf"</f>
        <v>Oberdorf</v>
      </c>
      <c r="F10" s="2" t="s">
        <v>13</v>
      </c>
    </row>
    <row r="11" spans="1:6" x14ac:dyDescent="0.3">
      <c r="A11" s="1" t="str">
        <f>"Gisler Emil AG"</f>
        <v>Gisler Emil AG</v>
      </c>
      <c r="B11" s="1" t="str">
        <f>"Maschinenbau &amp; Hydraulik"</f>
        <v>Maschinenbau &amp; Hydraulik</v>
      </c>
      <c r="C11" s="1" t="str">
        <f>"Kohlplatzstr. 15"</f>
        <v>Kohlplatzstr. 15</v>
      </c>
      <c r="D11" s="5" t="str">
        <f>"6462"</f>
        <v>6462</v>
      </c>
      <c r="E11" s="1" t="str">
        <f>"Seedorf UR"</f>
        <v>Seedorf UR</v>
      </c>
      <c r="F11" s="2" t="s">
        <v>4</v>
      </c>
    </row>
    <row r="12" spans="1:6" x14ac:dyDescent="0.3">
      <c r="A12" s="1" t="str">
        <f>"Edilrep SA"</f>
        <v>Edilrep SA</v>
      </c>
      <c r="B12" s="1" t="str">
        <f>"Macchine edili"</f>
        <v>Macchine edili</v>
      </c>
      <c r="C12" s="1" t="str">
        <f>"Zona industriale 1"</f>
        <v>Zona industriale 1</v>
      </c>
      <c r="D12" s="5" t="str">
        <f>"6917"</f>
        <v>6917</v>
      </c>
      <c r="E12" s="1" t="str">
        <f>"Barbengo"</f>
        <v>Barbengo</v>
      </c>
      <c r="F12" s="2" t="s">
        <v>14</v>
      </c>
    </row>
    <row r="13" spans="1:6" x14ac:dyDescent="0.3">
      <c r="A13" s="1" t="str">
        <f>"VF Hydraulic Sagl"</f>
        <v>VF Hydraulic Sagl</v>
      </c>
      <c r="C13" s="1" t="str">
        <f>"Via Campagna"</f>
        <v>Via Campagna</v>
      </c>
      <c r="D13" s="5" t="str">
        <f>"6982"</f>
        <v>6982</v>
      </c>
      <c r="E13" s="1" t="str">
        <f>"Agno"</f>
        <v>Agno</v>
      </c>
      <c r="F13" s="2" t="s">
        <v>19</v>
      </c>
    </row>
    <row r="14" spans="1:6" x14ac:dyDescent="0.3">
      <c r="A14" s="1" t="str">
        <f>"Grebo AG"</f>
        <v>Grebo AG</v>
      </c>
      <c r="C14" s="1" t="str">
        <f>"Industriestr. 6"</f>
        <v>Industriestr. 6</v>
      </c>
      <c r="D14" s="5" t="str">
        <f>"7220"</f>
        <v>7220</v>
      </c>
      <c r="E14" s="1" t="str">
        <f>"Schiers"</f>
        <v>Schiers</v>
      </c>
      <c r="F14" s="2" t="s">
        <v>15</v>
      </c>
    </row>
    <row r="15" spans="1:6" x14ac:dyDescent="0.3">
      <c r="A15" s="1" t="str">
        <f>"Emil Manser AG"</f>
        <v>Emil Manser AG</v>
      </c>
      <c r="B15" s="1" t="str">
        <f>"Filiale Bäretswil"</f>
        <v>Filiale Bäretswil</v>
      </c>
      <c r="C15" s="1" t="str">
        <f>"Mühlestrasse 16"</f>
        <v>Mühlestrasse 16</v>
      </c>
      <c r="D15" s="5" t="str">
        <f>"8344"</f>
        <v>8344</v>
      </c>
      <c r="E15" s="1" t="str">
        <f>"Bäretswil"</f>
        <v>Bäretswil</v>
      </c>
      <c r="F15" s="2" t="s">
        <v>16</v>
      </c>
    </row>
    <row r="16" spans="1:6" x14ac:dyDescent="0.3">
      <c r="A16" s="1" t="str">
        <f>"Koblet J."</f>
        <v>Koblet J.</v>
      </c>
      <c r="B16" s="1" t="str">
        <f>"Hydraulik + Pneumatik AG"</f>
        <v>Hydraulik + Pneumatik AG</v>
      </c>
      <c r="C16" s="1" t="str">
        <f>"Gewerbestr. 2"</f>
        <v>Gewerbestr. 2</v>
      </c>
      <c r="D16" s="5" t="str">
        <f>"8404"</f>
        <v>8404</v>
      </c>
      <c r="E16" s="1" t="str">
        <f>"Winterthur"</f>
        <v>Winterthur</v>
      </c>
      <c r="F16" s="2" t="s">
        <v>5</v>
      </c>
    </row>
    <row r="17" spans="1:6" x14ac:dyDescent="0.3">
      <c r="A17" s="1" t="str">
        <f>"Emil Manser AG"</f>
        <v>Emil Manser AG</v>
      </c>
      <c r="B17" s="1" t="str">
        <f>"Land- und Kommunaltechnik"</f>
        <v>Land- und Kommunaltechnik</v>
      </c>
      <c r="C17" s="1" t="str">
        <f>"Fällandenstrasse"</f>
        <v>Fällandenstrasse</v>
      </c>
      <c r="D17" s="5" t="str">
        <f>"8600"</f>
        <v>8600</v>
      </c>
      <c r="E17" s="1" t="str">
        <f>"Dübendorf"</f>
        <v>Dübendorf</v>
      </c>
      <c r="F17" s="2" t="s">
        <v>17</v>
      </c>
    </row>
    <row r="18" spans="1:6" x14ac:dyDescent="0.3">
      <c r="A18" s="1" t="str">
        <f>"Stüssi Nutzfahrzeuge AG"</f>
        <v>Stüssi Nutzfahrzeuge AG</v>
      </c>
      <c r="C18" s="1" t="str">
        <f>"Gewerbezone Schneisingen 79"</f>
        <v>Gewerbezone Schneisingen 79</v>
      </c>
      <c r="D18" s="5" t="str">
        <f>"8752"</f>
        <v>8752</v>
      </c>
      <c r="E18" s="1" t="str">
        <f>"Näfels"</f>
        <v>Näfels</v>
      </c>
      <c r="F18" s="2" t="s">
        <v>6</v>
      </c>
    </row>
    <row r="19" spans="1:6" x14ac:dyDescent="0.3">
      <c r="A19" s="1" t="str">
        <f>"Steag Handels AG"</f>
        <v>Steag Handels AG</v>
      </c>
      <c r="C19" s="1" t="str">
        <f>"Waldeggstr. 6"</f>
        <v>Waldeggstr. 6</v>
      </c>
      <c r="D19" s="5" t="str">
        <f>"8810"</f>
        <v>8810</v>
      </c>
      <c r="E19" s="1" t="str">
        <f>"Horgen"</f>
        <v>Horgen</v>
      </c>
      <c r="F19" s="2" t="s">
        <v>7</v>
      </c>
    </row>
    <row r="20" spans="1:6" x14ac:dyDescent="0.3">
      <c r="A20" s="1" t="str">
        <f>"Nutzfahrzeuge Lachen AG"</f>
        <v>Nutzfahrzeuge Lachen AG</v>
      </c>
      <c r="C20" s="1" t="str">
        <f>"Feldmoosstr. 43"</f>
        <v>Feldmoosstr. 43</v>
      </c>
      <c r="D20" s="5" t="str">
        <f>"8853"</f>
        <v>8853</v>
      </c>
      <c r="E20" s="1" t="str">
        <f>"Lachen SZ"</f>
        <v>Lachen SZ</v>
      </c>
      <c r="F20" s="2" t="s">
        <v>8</v>
      </c>
    </row>
    <row r="21" spans="1:6" x14ac:dyDescent="0.3">
      <c r="A21" s="1" t="str">
        <f>"Kiesel Schweiz AG"</f>
        <v>Kiesel Schweiz AG</v>
      </c>
      <c r="C21" s="1" t="str">
        <f>"Leuholz 21"</f>
        <v>Leuholz 21</v>
      </c>
      <c r="D21" s="5" t="str">
        <f>"8855"</f>
        <v>8855</v>
      </c>
      <c r="E21" s="1" t="str">
        <f>"Wangen SZ"</f>
        <v>Wangen SZ</v>
      </c>
      <c r="F21" s="2" t="s">
        <v>9</v>
      </c>
    </row>
    <row r="22" spans="1:6" x14ac:dyDescent="0.3">
      <c r="A22" s="1" t="str">
        <f>"ZylTec GmbH"</f>
        <v>ZylTec GmbH</v>
      </c>
      <c r="B22" s="1" t="str">
        <f>"Hydraulik  Center"</f>
        <v>Hydraulik  Center</v>
      </c>
      <c r="C22" s="1" t="str">
        <f>"Wagistrasse 7"</f>
        <v>Wagistrasse 7</v>
      </c>
      <c r="D22" s="5" t="str">
        <f>"8952"</f>
        <v>8952</v>
      </c>
      <c r="E22" s="1" t="str">
        <f>"Schlieren"</f>
        <v>Schlieren</v>
      </c>
      <c r="F22" s="2" t="s">
        <v>20</v>
      </c>
    </row>
    <row r="23" spans="1:6" s="3" customFormat="1" x14ac:dyDescent="0.3">
      <c r="D23" s="6"/>
      <c r="F23" s="4"/>
    </row>
  </sheetData>
  <sortState xmlns:xlrd2="http://schemas.microsoft.com/office/spreadsheetml/2017/richdata2" ref="A2:F22">
    <sortCondition ref="D2:D22"/>
  </sortState>
  <printOptions gridLines="1"/>
  <pageMargins left="0.70866141732283472" right="0.70866141732283472" top="1.1811023622047245" bottom="0.98425196850393704" header="0.31496062992125984" footer="0.51181102362204722"/>
  <pageSetup paperSize="9" orientation="landscape" r:id="rId1"/>
  <headerFooter>
    <oddHeader>&amp;L&amp;"-,Fett"&amp;20Stations de service&amp;R&amp;G</oddHeader>
    <oddFooter>&amp;L&amp;9&amp;F&amp;C&amp;9&amp;P&amp;R&amp;9&amp;D/sf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Saputelli Fabrizio (Tecalto)</dc:creator>
  <cp:lastModifiedBy>Saputelli Fabrizio (Tecalto)</cp:lastModifiedBy>
  <cp:lastPrinted>2018-05-09T12:57:10Z</cp:lastPrinted>
  <dcterms:created xsi:type="dcterms:W3CDTF">2018-01-30T07:02:05Z</dcterms:created>
  <dcterms:modified xsi:type="dcterms:W3CDTF">2022-07-20T12:35:57Z</dcterms:modified>
</cp:coreProperties>
</file>